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2DO TRIMESTRE 2023\TRANSPARENCIA CONAC\"/>
    </mc:Choice>
  </mc:AlternateContent>
  <xr:revisionPtr revIDLastSave="0" documentId="8_{416BA1B4-1E5E-47BC-9A5B-CFB3670C23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81029"/>
</workbook>
</file>

<file path=xl/calcChain.xml><?xml version="1.0" encoding="utf-8"?>
<calcChain xmlns="http://schemas.openxmlformats.org/spreadsheetml/2006/main">
  <c r="N6" i="1" l="1"/>
  <c r="N43" i="1"/>
  <c r="M6" i="1"/>
  <c r="M43" i="1"/>
  <c r="L6" i="1"/>
  <c r="L43" i="1"/>
  <c r="K6" i="1"/>
  <c r="K43" i="1"/>
  <c r="J6" i="1"/>
  <c r="J43" i="1"/>
  <c r="I6" i="1"/>
  <c r="I43" i="1"/>
  <c r="H6" i="1"/>
  <c r="H43" i="1"/>
  <c r="G6" i="1"/>
  <c r="G43" i="1"/>
  <c r="F6" i="1"/>
  <c r="F43" i="1"/>
  <c r="E6" i="1"/>
  <c r="E43" i="1"/>
  <c r="D6" i="1"/>
  <c r="D43" i="1"/>
  <c r="C6" i="1"/>
  <c r="C43" i="1"/>
  <c r="B6" i="1"/>
  <c r="B43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7" i="1"/>
  <c r="M7" i="1"/>
  <c r="L7" i="1"/>
  <c r="K7" i="1"/>
  <c r="J7" i="1"/>
  <c r="I7" i="1"/>
  <c r="H7" i="1"/>
  <c r="G7" i="1"/>
  <c r="F7" i="1"/>
  <c r="E7" i="1"/>
  <c r="D7" i="1"/>
  <c r="C7" i="1"/>
  <c r="B7" i="1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1" i="1"/>
  <c r="B33" i="1"/>
  <c r="B35" i="1"/>
  <c r="B36" i="1"/>
  <c r="B37" i="1"/>
  <c r="B38" i="1"/>
  <c r="B39" i="1"/>
  <c r="B40" i="1"/>
  <c r="B42" i="1"/>
  <c r="B44" i="1"/>
  <c r="B45" i="1"/>
</calcChain>
</file>

<file path=xl/sharedStrings.xml><?xml version="1.0" encoding="utf-8"?>
<sst xmlns="http://schemas.openxmlformats.org/spreadsheetml/2006/main" count="289" uniqueCount="165">
  <si>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</si>
  <si>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</si>
  <si>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</si>
  <si>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</si>
  <si>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</si>
  <si>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</si>
  <si>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</si>
  <si>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</si>
  <si>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</si>
  <si>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</si>
  <si>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</si>
  <si>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</si>
  <si>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</si>
  <si>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</si>
  <si>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</si>
  <si>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</si>
  <si>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</si>
  <si>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</si>
  <si>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</si>
  <si>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</si>
  <si>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</si>
  <si>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</si>
  <si>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</si>
  <si>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</si>
  <si>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</si>
  <si>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</si>
  <si>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</si>
  <si>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</si>
  <si>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</si>
  <si>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</si>
  <si>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</si>
  <si>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</si>
  <si>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</si>
  <si>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</si>
  <si>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</si>
  <si>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</si>
  <si>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</si>
  <si>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</si>
  <si>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</si>
  <si>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</si>
  <si>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</si>
  <si>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</si>
  <si>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</si>
  <si>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</si>
  <si>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</si>
  <si>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</si>
  <si>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</si>
  <si>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</si>
  <si>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</si>
  <si>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</si>
  <si>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</si>
  <si>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</si>
  <si>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</si>
  <si>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</si>
  <si>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</si>
  <si>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</si>
  <si>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</si>
  <si>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</si>
  <si>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</si>
  <si>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</si>
  <si>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</si>
  <si>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</si>
  <si>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</si>
  <si>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</si>
  <si>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</si>
  <si>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</si>
  <si>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</si>
  <si>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</si>
  <si>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</si>
  <si>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</si>
  <si>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</si>
  <si>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</si>
  <si>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</si>
  <si>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</si>
  <si>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</si>
  <si>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</si>
  <si>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</si>
  <si>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</si>
  <si>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</si>
  <si>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</si>
  <si>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</si>
  <si>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</si>
  <si>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</si>
  <si>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</si>
  <si>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</si>
  <si>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</si>
  <si>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</si>
  <si>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</si>
  <si>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</si>
  <si>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</si>
  <si>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</si>
  <si>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</si>
  <si>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</si>
  <si>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</si>
  <si>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</si>
  <si>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</si>
  <si>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</si>
  <si>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</si>
  <si>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</si>
  <si>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</si>
  <si>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</si>
  <si>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</si>
  <si>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</si>
  <si>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</si>
  <si>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</si>
  <si>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</si>
  <si>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</si>
  <si>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</si>
  <si>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</si>
  <si>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</si>
  <si>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</si>
  <si>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</si>
  <si>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</si>
  <si>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</si>
  <si>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</si>
  <si>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</si>
  <si>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</si>
  <si>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</si>
  <si>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</si>
  <si>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</si>
  <si>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</si>
  <si>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</si>
  <si>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</si>
  <si>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2023</t>
  </si>
  <si>
    <t>Elaborado el 19 de Mayo del 2023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</si>
  <si>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</si>
  <si>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</si>
  <si>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</si>
  <si>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</si>
  <si>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</si>
  <si>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1700 PAGO DE ESTIMULOS A SERVIDORES PUBLICOS                         </t>
  </si>
  <si>
    <t xml:space="preserve">           1800 IMPUESTOS SOBRE NOMINAS Y OTROS QUE SE DERIVEN DE UNA RELACION L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</si>
  <si>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</si>
  <si>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</si>
  <si>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</si>
  <si>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</si>
  <si>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</si>
  <si>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</si>
  <si>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</si>
  <si>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2800 MATERIALES Y SUMINISTROS PARA SEGURIDAD                         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</si>
  <si>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</si>
  <si>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</si>
  <si>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</si>
  <si>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</si>
  <si>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</si>
  <si>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</si>
  <si>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</si>
  <si>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</si>
  <si>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</si>
  <si>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</si>
  <si>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</si>
  <si>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</si>
  <si>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</si>
  <si>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</si>
  <si>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</si>
  <si>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5300 EQUIPO E INSTRUMENTAL MEDICO Y DE LABORATORIO                   </t>
  </si>
  <si>
    <t xml:space="preserve">           5400 VEHICULOS Y EQUIPO DE TRANSPORTE                                </t>
  </si>
  <si>
    <t xml:space="preserve">           5500 EQUIPO DE DEFENSA Y SEGURIDAD                                   </t>
  </si>
  <si>
    <t xml:space="preserve">           5600 MAQUINARIA, OTROS EQUIPOS Y HERRAMIENTAS                        </t>
  </si>
  <si>
    <t xml:space="preserve">           5900 ACTIVOS INTANGIBLES                     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</si>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</sst>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3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2" fillId="0" borderId="0" xfId="60" applyFont="1" applyAlignment="1">
      <alignment horizontal="centerContinuous" vertical="center"/>
    </xf>
    <xf numFmtId="0" fontId="29" fillId="0" borderId="0" xfId="60" applyFont="1" applyAlignment="1">
      <alignment horizontal="centerContinuous" vertical="center"/>
    </xf>
    <xf numFmtId="0" fontId="26" fillId="0" borderId="0" xfId="60" applyFont="1" applyAlignment="1">
      <alignment horizontal="centerContinuous" vertical="center"/>
    </xf>
    <xf numFmtId="0" fontId="31" fillId="0" borderId="13" xfId="0" applyFont="1" applyBorder="1"/>
    <xf numFmtId="164" fontId="31" fillId="0" borderId="13" xfId="0" applyNumberFormat="1" applyFont="1" applyBorder="1"/>
    <xf numFmtId="0" fontId="30" fillId="0" borderId="15" xfId="57" applyFont="1" applyBorder="1" applyAlignment="1">
      <alignment horizontal="left" vertical="center" wrapText="1"/>
    </xf>
    <xf numFmtId="164" fontId="33" fillId="26" borderId="16" xfId="57" applyNumberFormat="1" applyFont="1" applyFill="1" applyBorder="1" applyAlignment="1">
      <alignment horizontal="center" vertical="center" wrapText="1"/>
    </xf>
    <xf numFmtId="0" fontId="34" fillId="27" borderId="17" xfId="0" applyFont="1" applyFill="1" applyBorder="1"/>
    <xf numFmtId="164" fontId="34" fillId="27" borderId="17" xfId="0" applyNumberFormat="1" applyFont="1" applyFill="1" applyBorder="1"/>
    <xf numFmtId="0" fontId="31" fillId="0" borderId="18" xfId="0" applyFont="1" applyBorder="1"/>
    <xf numFmtId="164" fontId="31" fillId="0" borderId="18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603536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369D03-C79A-C58A-F90F-C405B2443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03535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690385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5AD210-80A7-FCEC-92CE-8CE861B6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5" y="0"/>
          <a:ext cx="1671460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A6" sqref="A6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  <col min="15" max="16384" width="11.42578125" style="7"/>
  </cols>
  <sheetData>
    <row r="1" spans="1:14" ht="20.25" x14ac:dyDescent="0.2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">
      <c r="A5" s="15" t="s">
        <v>121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x14ac:dyDescent="0.2">
      <c r="A6" s="17" t="s">
        <v>125</v>
      </c>
      <c r="B6" s="18">
        <f t="shared" ref="B6:N6" si="0">SUM(+B7+B13+B22+B32+B34+B41+B43)</f>
        <v>1536554112.5700002</v>
      </c>
      <c r="C6" s="18">
        <f t="shared" si="0"/>
        <v>70085104.620000005</v>
      </c>
      <c r="D6" s="18">
        <f t="shared" si="0"/>
        <v>111185804.70999999</v>
      </c>
      <c r="E6" s="18">
        <f t="shared" si="0"/>
        <v>127126477.44000001</v>
      </c>
      <c r="F6" s="18">
        <f t="shared" si="0"/>
        <v>145760096.74000001</v>
      </c>
      <c r="G6" s="18">
        <f t="shared" si="0"/>
        <v>126116502.61</v>
      </c>
      <c r="H6" s="18">
        <f t="shared" si="0"/>
        <v>112322231.04000001</v>
      </c>
      <c r="I6" s="18">
        <f t="shared" si="0"/>
        <v>128906083.27999999</v>
      </c>
      <c r="J6" s="18">
        <f t="shared" si="0"/>
        <v>114252091.83000001</v>
      </c>
      <c r="K6" s="18">
        <f t="shared" si="0"/>
        <v>148498439.71000001</v>
      </c>
      <c r="L6" s="18">
        <f t="shared" si="0"/>
        <v>138505867.03999999</v>
      </c>
      <c r="M6" s="18">
        <f t="shared" si="0"/>
        <v>124487240.63000001</v>
      </c>
      <c r="N6" s="18">
        <f t="shared" si="0"/>
        <v>189308172.91999999</v>
      </c>
    </row>
    <row r="7" spans="1:14" x14ac:dyDescent="0.2">
      <c r="A7" s="17" t="s">
        <v>126</v>
      </c>
      <c r="B7" s="18">
        <f t="shared" ref="B7:N7" si="1">SUM(+B8+B9+B10+B11+B12)</f>
        <v>533688605.93000007</v>
      </c>
      <c r="C7" s="18">
        <f t="shared" si="1"/>
        <v>34227220.07</v>
      </c>
      <c r="D7" s="18">
        <f t="shared" si="1"/>
        <v>37356610.390000001</v>
      </c>
      <c r="E7" s="18">
        <f t="shared" si="1"/>
        <v>36827959.859999999</v>
      </c>
      <c r="F7" s="18">
        <f t="shared" si="1"/>
        <v>39575349.5</v>
      </c>
      <c r="G7" s="18">
        <f t="shared" si="1"/>
        <v>37843261.170000002</v>
      </c>
      <c r="H7" s="18">
        <f t="shared" si="1"/>
        <v>38851809.359999999</v>
      </c>
      <c r="I7" s="18">
        <f t="shared" si="1"/>
        <v>40533299.260000005</v>
      </c>
      <c r="J7" s="18">
        <f t="shared" si="1"/>
        <v>39898389.43</v>
      </c>
      <c r="K7" s="18">
        <f t="shared" si="1"/>
        <v>40756571.760000005</v>
      </c>
      <c r="L7" s="18">
        <f t="shared" si="1"/>
        <v>40819449.449999996</v>
      </c>
      <c r="M7" s="18">
        <f t="shared" si="1"/>
        <v>41061018.75</v>
      </c>
      <c r="N7" s="18">
        <f t="shared" si="1"/>
        <v>105937666.93000001</v>
      </c>
    </row>
    <row r="8" spans="1:14" x14ac:dyDescent="0.2">
      <c r="A8" s="19" t="s">
        <v>127</v>
      </c>
      <c r="B8" s="20">
        <f>SUM(C8:N8)</f>
        <v>415756075.74000007</v>
      </c>
      <c r="C8" s="20">
        <v>32002014.710000001</v>
      </c>
      <c r="D8" s="20">
        <v>32921129</v>
      </c>
      <c r="E8" s="20">
        <v>33271010.66</v>
      </c>
      <c r="F8" s="20">
        <v>33999384.799999997</v>
      </c>
      <c r="G8" s="20">
        <v>33982114.060000002</v>
      </c>
      <c r="H8" s="20">
        <v>34519102.350000001</v>
      </c>
      <c r="I8" s="20">
        <v>35160441.340000004</v>
      </c>
      <c r="J8" s="20">
        <v>35169590.780000001</v>
      </c>
      <c r="K8" s="20">
        <v>35780367.560000002</v>
      </c>
      <c r="L8" s="20">
        <v>36243830.479999997</v>
      </c>
      <c r="M8" s="20">
        <v>36353545</v>
      </c>
      <c r="N8" s="20">
        <v>36353545</v>
      </c>
    </row>
    <row r="9" spans="1:14" x14ac:dyDescent="0.2">
      <c r="A9" s="21" t="s">
        <v>128</v>
      </c>
      <c r="B9" s="22">
        <f>SUM(C9:N9)</f>
        <v>80844997.340000004</v>
      </c>
      <c r="C9" s="22">
        <v>963922.1</v>
      </c>
      <c r="D9" s="22">
        <v>913810</v>
      </c>
      <c r="E9" s="22">
        <v>1014871.62</v>
      </c>
      <c r="F9" s="22">
        <v>3100602.78</v>
      </c>
      <c r="G9" s="22">
        <v>860538.6</v>
      </c>
      <c r="H9" s="22">
        <v>1095350.25</v>
      </c>
      <c r="I9" s="22">
        <v>1197135.2</v>
      </c>
      <c r="J9" s="22">
        <v>1183800.19</v>
      </c>
      <c r="K9" s="22">
        <v>1304411.8899999999</v>
      </c>
      <c r="L9" s="22">
        <v>1157571.32</v>
      </c>
      <c r="M9" s="22">
        <v>1108967.75</v>
      </c>
      <c r="N9" s="22">
        <v>66944015.640000001</v>
      </c>
    </row>
    <row r="10" spans="1:14" x14ac:dyDescent="0.2">
      <c r="A10" s="21" t="s">
        <v>129</v>
      </c>
      <c r="B10" s="22">
        <f>SUM(C10:N10)</f>
        <v>36487593.850000001</v>
      </c>
      <c r="C10" s="22">
        <v>1261283.26</v>
      </c>
      <c r="D10" s="22">
        <v>3475058.39</v>
      </c>
      <c r="E10" s="22">
        <v>2532262.58</v>
      </c>
      <c r="F10" s="22">
        <v>2475361.92</v>
      </c>
      <c r="G10" s="22">
        <v>2977741.51</v>
      </c>
      <c r="H10" s="22">
        <v>3237356.76</v>
      </c>
      <c r="I10" s="22">
        <v>4142624.72</v>
      </c>
      <c r="J10" s="22">
        <v>3220112.46</v>
      </c>
      <c r="K10" s="22">
        <v>3573222.31</v>
      </c>
      <c r="L10" s="22">
        <v>3353957.65</v>
      </c>
      <c r="M10" s="22">
        <v>3598506</v>
      </c>
      <c r="N10" s="22">
        <v>2640106.29</v>
      </c>
    </row>
    <row r="11" spans="1:14" x14ac:dyDescent="0.2">
      <c r="A11" s="21" t="s">
        <v>130</v>
      </c>
      <c r="B11" s="22">
        <f>SUM(C11:N11)</f>
        <v>393828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300000</v>
      </c>
      <c r="K11" s="22">
        <v>93828</v>
      </c>
      <c r="L11" s="22">
        <v>0</v>
      </c>
      <c r="M11" s="22">
        <v>0</v>
      </c>
      <c r="N11" s="22">
        <v>0</v>
      </c>
    </row>
    <row r="12" spans="1:14" x14ac:dyDescent="0.2">
      <c r="A12" s="21" t="s">
        <v>131</v>
      </c>
      <c r="B12" s="22">
        <f>SUM(C12:N12)</f>
        <v>206111</v>
      </c>
      <c r="C12" s="22">
        <v>0</v>
      </c>
      <c r="D12" s="22">
        <v>46613</v>
      </c>
      <c r="E12" s="22">
        <v>9815</v>
      </c>
      <c r="F12" s="22">
        <v>0</v>
      </c>
      <c r="G12" s="22">
        <v>22867</v>
      </c>
      <c r="H12" s="22">
        <v>0</v>
      </c>
      <c r="I12" s="22">
        <v>33098</v>
      </c>
      <c r="J12" s="22">
        <v>24886</v>
      </c>
      <c r="K12" s="22">
        <v>4742</v>
      </c>
      <c r="L12" s="22">
        <v>64090</v>
      </c>
      <c r="M12" s="22">
        <v>0</v>
      </c>
      <c r="N12" s="22">
        <v>0</v>
      </c>
    </row>
    <row r="13" spans="1:14" x14ac:dyDescent="0.2">
      <c r="A13" s="17" t="s">
        <v>132</v>
      </c>
      <c r="B13" s="18">
        <f t="shared" ref="B13:N13" si="2">SUM(+B14+B15+B16+B17+B18+B19+B20+B21)</f>
        <v>92641863.519999981</v>
      </c>
      <c r="C13" s="18">
        <f t="shared" si="2"/>
        <v>4705609.29</v>
      </c>
      <c r="D13" s="18">
        <f t="shared" si="2"/>
        <v>9721578.9399999995</v>
      </c>
      <c r="E13" s="18">
        <f t="shared" si="2"/>
        <v>9690506.8800000008</v>
      </c>
      <c r="F13" s="18">
        <f t="shared" si="2"/>
        <v>3368267.8699999996</v>
      </c>
      <c r="G13" s="18">
        <f t="shared" si="2"/>
        <v>9011377.6400000006</v>
      </c>
      <c r="H13" s="18">
        <f t="shared" si="2"/>
        <v>8446635.540000001</v>
      </c>
      <c r="I13" s="18">
        <f t="shared" si="2"/>
        <v>7102425.3099999996</v>
      </c>
      <c r="J13" s="18">
        <f t="shared" si="2"/>
        <v>7771362.3499999996</v>
      </c>
      <c r="K13" s="18">
        <f t="shared" si="2"/>
        <v>7265465.1799999997</v>
      </c>
      <c r="L13" s="18">
        <f t="shared" si="2"/>
        <v>8397944.4000000004</v>
      </c>
      <c r="M13" s="18">
        <f t="shared" si="2"/>
        <v>9353672.8200000003</v>
      </c>
      <c r="N13" s="18">
        <f t="shared" si="2"/>
        <v>7807017.2999999989</v>
      </c>
    </row>
    <row r="14" spans="1:14" x14ac:dyDescent="0.2">
      <c r="A14" s="19" t="s">
        <v>133</v>
      </c>
      <c r="B14" s="20">
        <f t="shared" ref="B14:B21" si="3">SUM(C14:N14)</f>
        <v>8257753.9100000001</v>
      </c>
      <c r="C14" s="20">
        <v>110236.06</v>
      </c>
      <c r="D14" s="20">
        <v>1846836.22</v>
      </c>
      <c r="E14" s="20">
        <v>493572.17</v>
      </c>
      <c r="F14" s="20">
        <v>664991.78</v>
      </c>
      <c r="G14" s="20">
        <v>714707.18</v>
      </c>
      <c r="H14" s="20">
        <v>1000113.24</v>
      </c>
      <c r="I14" s="20">
        <v>344233.58</v>
      </c>
      <c r="J14" s="20">
        <v>461903.42</v>
      </c>
      <c r="K14" s="20">
        <v>349474.55</v>
      </c>
      <c r="L14" s="20">
        <v>971363.95</v>
      </c>
      <c r="M14" s="20">
        <v>650160.88</v>
      </c>
      <c r="N14" s="20">
        <v>650160.88</v>
      </c>
    </row>
    <row r="15" spans="1:14" x14ac:dyDescent="0.2">
      <c r="A15" s="21" t="s">
        <v>134</v>
      </c>
      <c r="B15" s="22">
        <f t="shared" si="3"/>
        <v>5944506.2599999988</v>
      </c>
      <c r="C15" s="22">
        <v>197753.62</v>
      </c>
      <c r="D15" s="22">
        <v>933142.95</v>
      </c>
      <c r="E15" s="22">
        <v>575719.15</v>
      </c>
      <c r="F15" s="22">
        <v>303508.15999999997</v>
      </c>
      <c r="G15" s="22">
        <v>564470.85</v>
      </c>
      <c r="H15" s="22">
        <v>691079.2</v>
      </c>
      <c r="I15" s="22">
        <v>510640.11</v>
      </c>
      <c r="J15" s="22">
        <v>461377.16</v>
      </c>
      <c r="K15" s="22">
        <v>486123.45</v>
      </c>
      <c r="L15" s="22">
        <v>686200.01</v>
      </c>
      <c r="M15" s="22">
        <v>267245.8</v>
      </c>
      <c r="N15" s="22">
        <v>267245.8</v>
      </c>
    </row>
    <row r="16" spans="1:14" x14ac:dyDescent="0.2">
      <c r="A16" s="21" t="s">
        <v>135</v>
      </c>
      <c r="B16" s="22">
        <f t="shared" si="3"/>
        <v>7570917.5599999996</v>
      </c>
      <c r="C16" s="22">
        <v>92498.98</v>
      </c>
      <c r="D16" s="22">
        <v>382123.38</v>
      </c>
      <c r="E16" s="22">
        <v>234897.42</v>
      </c>
      <c r="F16" s="22">
        <v>349316.95</v>
      </c>
      <c r="G16" s="22">
        <v>1247196.77</v>
      </c>
      <c r="H16" s="22">
        <v>238409.58</v>
      </c>
      <c r="I16" s="22">
        <v>234266.15</v>
      </c>
      <c r="J16" s="22">
        <v>299537.87</v>
      </c>
      <c r="K16" s="22">
        <v>1156334.1599999999</v>
      </c>
      <c r="L16" s="22">
        <v>366634.14</v>
      </c>
      <c r="M16" s="22">
        <v>1484851.08</v>
      </c>
      <c r="N16" s="22">
        <v>1484851.08</v>
      </c>
    </row>
    <row r="17" spans="1:14" x14ac:dyDescent="0.2">
      <c r="A17" s="21" t="s">
        <v>136</v>
      </c>
      <c r="B17" s="22">
        <f t="shared" si="3"/>
        <v>114354.51999999999</v>
      </c>
      <c r="C17" s="22">
        <v>0</v>
      </c>
      <c r="D17" s="22">
        <v>6199.99</v>
      </c>
      <c r="E17" s="22">
        <v>8611.84</v>
      </c>
      <c r="F17" s="22">
        <v>1400</v>
      </c>
      <c r="G17" s="22">
        <v>0</v>
      </c>
      <c r="H17" s="22">
        <v>0</v>
      </c>
      <c r="I17" s="22">
        <v>0</v>
      </c>
      <c r="J17" s="22">
        <v>41174.379999999997</v>
      </c>
      <c r="K17" s="22">
        <v>0</v>
      </c>
      <c r="L17" s="22">
        <v>16249.89</v>
      </c>
      <c r="M17" s="22">
        <v>20359.21</v>
      </c>
      <c r="N17" s="22">
        <v>20359.21</v>
      </c>
    </row>
    <row r="18" spans="1:14" x14ac:dyDescent="0.2">
      <c r="A18" s="21" t="s">
        <v>137</v>
      </c>
      <c r="B18" s="22">
        <f t="shared" si="3"/>
        <v>54293143.039999999</v>
      </c>
      <c r="C18" s="22">
        <v>4086613.98</v>
      </c>
      <c r="D18" s="22">
        <v>3204179.31</v>
      </c>
      <c r="E18" s="22">
        <v>4064755.15</v>
      </c>
      <c r="F18" s="22">
        <v>1739637.5</v>
      </c>
      <c r="G18" s="22">
        <v>5813962.1500000004</v>
      </c>
      <c r="H18" s="22">
        <v>5703366.9400000004</v>
      </c>
      <c r="I18" s="22">
        <v>5719125.1399999997</v>
      </c>
      <c r="J18" s="22">
        <v>5876644.3899999997</v>
      </c>
      <c r="K18" s="22">
        <v>4818581.6399999997</v>
      </c>
      <c r="L18" s="22">
        <v>4319687.68</v>
      </c>
      <c r="M18" s="22">
        <v>5246622.34</v>
      </c>
      <c r="N18" s="22">
        <v>3699966.82</v>
      </c>
    </row>
    <row r="19" spans="1:14" x14ac:dyDescent="0.2">
      <c r="A19" s="21" t="s">
        <v>138</v>
      </c>
      <c r="B19" s="22">
        <f t="shared" si="3"/>
        <v>6126656.169999999</v>
      </c>
      <c r="C19" s="22">
        <v>9280</v>
      </c>
      <c r="D19" s="22">
        <v>1743647.98</v>
      </c>
      <c r="E19" s="22">
        <v>3464049.62</v>
      </c>
      <c r="F19" s="22">
        <v>5568</v>
      </c>
      <c r="G19" s="22">
        <v>10440</v>
      </c>
      <c r="H19" s="22">
        <v>155803.6</v>
      </c>
      <c r="I19" s="22">
        <v>0</v>
      </c>
      <c r="J19" s="22">
        <v>20300</v>
      </c>
      <c r="K19" s="22">
        <v>137485.03</v>
      </c>
      <c r="L19" s="22">
        <v>8352</v>
      </c>
      <c r="M19" s="22">
        <v>285864.96999999997</v>
      </c>
      <c r="N19" s="22">
        <v>285864.96999999997</v>
      </c>
    </row>
    <row r="20" spans="1:14" x14ac:dyDescent="0.2">
      <c r="A20" s="21" t="s">
        <v>139</v>
      </c>
      <c r="B20" s="22">
        <f t="shared" si="3"/>
        <v>52276.55</v>
      </c>
      <c r="C20" s="22">
        <v>0</v>
      </c>
      <c r="D20" s="22">
        <v>0</v>
      </c>
      <c r="E20" s="22">
        <v>0</v>
      </c>
      <c r="F20" s="22">
        <v>52276.55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2">
      <c r="A21" s="21" t="s">
        <v>140</v>
      </c>
      <c r="B21" s="22">
        <f t="shared" si="3"/>
        <v>10282255.509999998</v>
      </c>
      <c r="C21" s="22">
        <v>209226.65</v>
      </c>
      <c r="D21" s="22">
        <v>1605449.11</v>
      </c>
      <c r="E21" s="22">
        <v>848901.53</v>
      </c>
      <c r="F21" s="22">
        <v>251568.93</v>
      </c>
      <c r="G21" s="22">
        <v>660600.68999999994</v>
      </c>
      <c r="H21" s="22">
        <v>657862.98</v>
      </c>
      <c r="I21" s="22">
        <v>294160.33</v>
      </c>
      <c r="J21" s="22">
        <v>610425.13</v>
      </c>
      <c r="K21" s="22">
        <v>317466.34999999998</v>
      </c>
      <c r="L21" s="22">
        <v>2029456.73</v>
      </c>
      <c r="M21" s="22">
        <v>1398568.54</v>
      </c>
      <c r="N21" s="22">
        <v>1398568.54</v>
      </c>
    </row>
    <row r="22" spans="1:14" x14ac:dyDescent="0.2">
      <c r="A22" s="17" t="s">
        <v>141</v>
      </c>
      <c r="B22" s="18">
        <f t="shared" ref="B22:N22" si="4">SUM(+B23+B24+B25+B26+B27+B28+B29+B30+B31)</f>
        <v>416945765.88999999</v>
      </c>
      <c r="C22" s="18">
        <f t="shared" si="4"/>
        <v>29286437.16</v>
      </c>
      <c r="D22" s="18">
        <f t="shared" si="4"/>
        <v>39512396.409999996</v>
      </c>
      <c r="E22" s="18">
        <f t="shared" si="4"/>
        <v>32955788.340000004</v>
      </c>
      <c r="F22" s="18">
        <f t="shared" si="4"/>
        <v>33402101.329999998</v>
      </c>
      <c r="G22" s="18">
        <f t="shared" si="4"/>
        <v>30162436.109999999</v>
      </c>
      <c r="H22" s="18">
        <f t="shared" si="4"/>
        <v>32768627.5</v>
      </c>
      <c r="I22" s="18">
        <f t="shared" si="4"/>
        <v>32144079.399999999</v>
      </c>
      <c r="J22" s="18">
        <f t="shared" si="4"/>
        <v>34848660.529999994</v>
      </c>
      <c r="K22" s="18">
        <f t="shared" si="4"/>
        <v>39254628.920000002</v>
      </c>
      <c r="L22" s="18">
        <f t="shared" si="4"/>
        <v>39290349.900000006</v>
      </c>
      <c r="M22" s="18">
        <f t="shared" si="4"/>
        <v>35737806.899999991</v>
      </c>
      <c r="N22" s="18">
        <f t="shared" si="4"/>
        <v>37582453.390000001</v>
      </c>
    </row>
    <row r="23" spans="1:14" x14ac:dyDescent="0.2">
      <c r="A23" s="19" t="s">
        <v>142</v>
      </c>
      <c r="B23" s="20">
        <f t="shared" ref="B23:B31" si="5">SUM(C23:N23)</f>
        <v>98471287.329999998</v>
      </c>
      <c r="C23" s="20">
        <v>7715554.4400000004</v>
      </c>
      <c r="D23" s="20">
        <v>8750408.1099999994</v>
      </c>
      <c r="E23" s="20">
        <v>8049818.75</v>
      </c>
      <c r="F23" s="20">
        <v>8610039.3800000008</v>
      </c>
      <c r="G23" s="20">
        <v>8044386.8200000003</v>
      </c>
      <c r="H23" s="20">
        <v>8218913.3600000003</v>
      </c>
      <c r="I23" s="20">
        <v>8213609.9100000001</v>
      </c>
      <c r="J23" s="20">
        <v>7755157</v>
      </c>
      <c r="K23" s="20">
        <v>8587592.0099999998</v>
      </c>
      <c r="L23" s="20">
        <v>8143647.29</v>
      </c>
      <c r="M23" s="20">
        <v>8191080.1299999999</v>
      </c>
      <c r="N23" s="20">
        <v>8191080.1299999999</v>
      </c>
    </row>
    <row r="24" spans="1:14" x14ac:dyDescent="0.2">
      <c r="A24" s="21" t="s">
        <v>143</v>
      </c>
      <c r="B24" s="22">
        <f t="shared" si="5"/>
        <v>68641504.150000006</v>
      </c>
      <c r="C24" s="22">
        <v>3795638.87</v>
      </c>
      <c r="D24" s="22">
        <v>8421602.6400000006</v>
      </c>
      <c r="E24" s="22">
        <v>5164395.1900000004</v>
      </c>
      <c r="F24" s="22">
        <v>3788184.93</v>
      </c>
      <c r="G24" s="22">
        <v>7789156.4699999997</v>
      </c>
      <c r="H24" s="22">
        <v>4692904.9400000004</v>
      </c>
      <c r="I24" s="22">
        <v>6094085.3499999996</v>
      </c>
      <c r="J24" s="22">
        <v>4649621.0199999996</v>
      </c>
      <c r="K24" s="22">
        <v>5132986.4800000004</v>
      </c>
      <c r="L24" s="22">
        <v>6173484.6500000004</v>
      </c>
      <c r="M24" s="22">
        <v>6713923.0700000003</v>
      </c>
      <c r="N24" s="22">
        <v>6225520.54</v>
      </c>
    </row>
    <row r="25" spans="1:14" x14ac:dyDescent="0.2">
      <c r="A25" s="21" t="s">
        <v>144</v>
      </c>
      <c r="B25" s="22">
        <f t="shared" si="5"/>
        <v>4343973.3500000006</v>
      </c>
      <c r="C25" s="22">
        <v>0</v>
      </c>
      <c r="D25" s="22">
        <v>201704.28</v>
      </c>
      <c r="E25" s="22">
        <v>136923</v>
      </c>
      <c r="F25" s="22">
        <v>126875</v>
      </c>
      <c r="G25" s="22">
        <v>94033.23</v>
      </c>
      <c r="H25" s="22">
        <v>777695.86</v>
      </c>
      <c r="I25" s="22">
        <v>105213.33</v>
      </c>
      <c r="J25" s="22">
        <v>285998.25</v>
      </c>
      <c r="K25" s="22">
        <v>1031754.43</v>
      </c>
      <c r="L25" s="22">
        <v>23739.97</v>
      </c>
      <c r="M25" s="22">
        <v>780018</v>
      </c>
      <c r="N25" s="22">
        <v>780018</v>
      </c>
    </row>
    <row r="26" spans="1:14" x14ac:dyDescent="0.2">
      <c r="A26" s="21" t="s">
        <v>145</v>
      </c>
      <c r="B26" s="22">
        <f t="shared" si="5"/>
        <v>8566553.0399999991</v>
      </c>
      <c r="C26" s="22">
        <v>611976.14</v>
      </c>
      <c r="D26" s="22">
        <v>717320.08</v>
      </c>
      <c r="E26" s="22">
        <v>210954.04</v>
      </c>
      <c r="F26" s="22">
        <v>2162256.15</v>
      </c>
      <c r="G26" s="22">
        <v>523665.6</v>
      </c>
      <c r="H26" s="22">
        <v>867004.6</v>
      </c>
      <c r="I26" s="22">
        <v>-472242.54</v>
      </c>
      <c r="J26" s="22">
        <v>1295357.3600000001</v>
      </c>
      <c r="K26" s="22">
        <v>2196680.0099999998</v>
      </c>
      <c r="L26" s="22">
        <v>242944.38</v>
      </c>
      <c r="M26" s="22">
        <v>105318.61</v>
      </c>
      <c r="N26" s="22">
        <v>105318.61</v>
      </c>
    </row>
    <row r="27" spans="1:14" x14ac:dyDescent="0.2">
      <c r="A27" s="21" t="s">
        <v>146</v>
      </c>
      <c r="B27" s="22">
        <f t="shared" si="5"/>
        <v>185798090.20999998</v>
      </c>
      <c r="C27" s="22">
        <v>15062316.41</v>
      </c>
      <c r="D27" s="22">
        <v>15976008.470000001</v>
      </c>
      <c r="E27" s="22">
        <v>16444811.939999999</v>
      </c>
      <c r="F27" s="22">
        <v>15597607.439999999</v>
      </c>
      <c r="G27" s="22">
        <v>9189008.2699999996</v>
      </c>
      <c r="H27" s="22">
        <v>15279592.619999999</v>
      </c>
      <c r="I27" s="22">
        <v>15122664.6</v>
      </c>
      <c r="J27" s="22">
        <v>15452687.73</v>
      </c>
      <c r="K27" s="22">
        <v>16237606.74</v>
      </c>
      <c r="L27" s="22">
        <v>18303687.789999999</v>
      </c>
      <c r="M27" s="22">
        <v>16563764.6</v>
      </c>
      <c r="N27" s="22">
        <v>16568333.6</v>
      </c>
    </row>
    <row r="28" spans="1:14" x14ac:dyDescent="0.2">
      <c r="A28" s="21" t="s">
        <v>147</v>
      </c>
      <c r="B28" s="22">
        <f t="shared" si="5"/>
        <v>14974661.289999999</v>
      </c>
      <c r="C28" s="22">
        <v>24438</v>
      </c>
      <c r="D28" s="22">
        <v>2268816.2799999998</v>
      </c>
      <c r="E28" s="22">
        <v>1232052.92</v>
      </c>
      <c r="F28" s="22">
        <v>991429.32</v>
      </c>
      <c r="G28" s="22">
        <v>1059150.48</v>
      </c>
      <c r="H28" s="22">
        <v>1392159.42</v>
      </c>
      <c r="I28" s="22">
        <v>1234120.1399999999</v>
      </c>
      <c r="J28" s="22">
        <v>1301093.08</v>
      </c>
      <c r="K28" s="22">
        <v>1248124.04</v>
      </c>
      <c r="L28" s="22">
        <v>1175831.9099999999</v>
      </c>
      <c r="M28" s="22">
        <v>1523722.85</v>
      </c>
      <c r="N28" s="22">
        <v>1523722.85</v>
      </c>
    </row>
    <row r="29" spans="1:14" x14ac:dyDescent="0.2">
      <c r="A29" s="21" t="s">
        <v>148</v>
      </c>
      <c r="B29" s="22">
        <f t="shared" si="5"/>
        <v>1272685.3299999998</v>
      </c>
      <c r="C29" s="22">
        <v>4154</v>
      </c>
      <c r="D29" s="22">
        <v>107023</v>
      </c>
      <c r="E29" s="22">
        <v>73276</v>
      </c>
      <c r="F29" s="22">
        <v>65732</v>
      </c>
      <c r="G29" s="22">
        <v>80106.429999999993</v>
      </c>
      <c r="H29" s="22">
        <v>74280.320000000007</v>
      </c>
      <c r="I29" s="22">
        <v>87677.47</v>
      </c>
      <c r="J29" s="22">
        <v>171771.34</v>
      </c>
      <c r="K29" s="22">
        <v>168641.42</v>
      </c>
      <c r="L29" s="22">
        <v>229522.03</v>
      </c>
      <c r="M29" s="22">
        <v>105250.66</v>
      </c>
      <c r="N29" s="22">
        <v>105250.66</v>
      </c>
    </row>
    <row r="30" spans="1:14" x14ac:dyDescent="0.2">
      <c r="A30" s="21" t="s">
        <v>149</v>
      </c>
      <c r="B30" s="22">
        <f t="shared" si="5"/>
        <v>26902555.010000002</v>
      </c>
      <c r="C30" s="22">
        <v>1219400</v>
      </c>
      <c r="D30" s="22">
        <v>1516794.36</v>
      </c>
      <c r="E30" s="22">
        <v>1228148</v>
      </c>
      <c r="F30" s="22">
        <v>1837875.99</v>
      </c>
      <c r="G30" s="22">
        <v>3342698.81</v>
      </c>
      <c r="H30" s="22">
        <v>1325960.01</v>
      </c>
      <c r="I30" s="22">
        <v>1435700.89</v>
      </c>
      <c r="J30" s="22">
        <v>3561273.67</v>
      </c>
      <c r="K30" s="22">
        <v>3922358.8</v>
      </c>
      <c r="L30" s="22">
        <v>2210090.6</v>
      </c>
      <c r="M30" s="22">
        <v>1486886.93</v>
      </c>
      <c r="N30" s="22">
        <v>3815366.95</v>
      </c>
    </row>
    <row r="31" spans="1:14" x14ac:dyDescent="0.2">
      <c r="A31" s="21" t="s">
        <v>150</v>
      </c>
      <c r="B31" s="22">
        <f t="shared" si="5"/>
        <v>7974456.1799999997</v>
      </c>
      <c r="C31" s="22">
        <v>852959.3</v>
      </c>
      <c r="D31" s="22">
        <v>1552719.19</v>
      </c>
      <c r="E31" s="22">
        <v>415408.5</v>
      </c>
      <c r="F31" s="22">
        <v>222101.12</v>
      </c>
      <c r="G31" s="22">
        <v>40230</v>
      </c>
      <c r="H31" s="22">
        <v>140116.37</v>
      </c>
      <c r="I31" s="22">
        <v>323250.25</v>
      </c>
      <c r="J31" s="22">
        <v>375701.08</v>
      </c>
      <c r="K31" s="22">
        <v>728884.99</v>
      </c>
      <c r="L31" s="22">
        <v>2787401.28</v>
      </c>
      <c r="M31" s="22">
        <v>267842.05</v>
      </c>
      <c r="N31" s="22">
        <v>267842.05</v>
      </c>
    </row>
    <row r="32" spans="1:14" x14ac:dyDescent="0.2">
      <c r="A32" s="17" t="s">
        <v>151</v>
      </c>
      <c r="B32" s="18">
        <f t="shared" ref="B32:N32" si="6">SUM(+B33)</f>
        <v>20944022.119999997</v>
      </c>
      <c r="C32" s="18">
        <f t="shared" si="6"/>
        <v>433427.56</v>
      </c>
      <c r="D32" s="18">
        <f t="shared" si="6"/>
        <v>2129568.14</v>
      </c>
      <c r="E32" s="18">
        <f t="shared" si="6"/>
        <v>1682924.09</v>
      </c>
      <c r="F32" s="18">
        <f t="shared" si="6"/>
        <v>499054.06</v>
      </c>
      <c r="G32" s="18">
        <f t="shared" si="6"/>
        <v>1343856.83</v>
      </c>
      <c r="H32" s="18">
        <f t="shared" si="6"/>
        <v>714137.52</v>
      </c>
      <c r="I32" s="18">
        <f t="shared" si="6"/>
        <v>890024.57</v>
      </c>
      <c r="J32" s="18">
        <f t="shared" si="6"/>
        <v>1474831.49</v>
      </c>
      <c r="K32" s="18">
        <f t="shared" si="6"/>
        <v>7571202.46</v>
      </c>
      <c r="L32" s="18">
        <f t="shared" si="6"/>
        <v>2138475.3199999998</v>
      </c>
      <c r="M32" s="18">
        <f t="shared" si="6"/>
        <v>1033260.04</v>
      </c>
      <c r="N32" s="18">
        <f t="shared" si="6"/>
        <v>1033260.04</v>
      </c>
    </row>
    <row r="33" spans="1:14" x14ac:dyDescent="0.2">
      <c r="A33" s="19" t="s">
        <v>152</v>
      </c>
      <c r="B33" s="20">
        <f>SUM(C33:N33)</f>
        <v>20944022.119999997</v>
      </c>
      <c r="C33" s="20">
        <v>433427.56</v>
      </c>
      <c r="D33" s="20">
        <v>2129568.14</v>
      </c>
      <c r="E33" s="20">
        <v>1682924.09</v>
      </c>
      <c r="F33" s="20">
        <v>499054.06</v>
      </c>
      <c r="G33" s="20">
        <v>1343856.83</v>
      </c>
      <c r="H33" s="20">
        <v>714137.52</v>
      </c>
      <c r="I33" s="20">
        <v>890024.57</v>
      </c>
      <c r="J33" s="20">
        <v>1474831.49</v>
      </c>
      <c r="K33" s="20">
        <v>7571202.46</v>
      </c>
      <c r="L33" s="20">
        <v>2138475.3199999998</v>
      </c>
      <c r="M33" s="20">
        <v>1033260.04</v>
      </c>
      <c r="N33" s="20">
        <v>1033260.04</v>
      </c>
    </row>
    <row r="34" spans="1:14" x14ac:dyDescent="0.2">
      <c r="A34" s="17" t="s">
        <v>153</v>
      </c>
      <c r="B34" s="18">
        <f t="shared" ref="B34:N34" si="7">SUM(+B35+B36+B37+B38+B39+B40)</f>
        <v>24081075.23</v>
      </c>
      <c r="C34" s="18">
        <f t="shared" si="7"/>
        <v>0</v>
      </c>
      <c r="D34" s="18">
        <f t="shared" si="7"/>
        <v>944950.94</v>
      </c>
      <c r="E34" s="18">
        <f t="shared" si="7"/>
        <v>1428635.51</v>
      </c>
      <c r="F34" s="18">
        <f t="shared" si="7"/>
        <v>5972135.8300000001</v>
      </c>
      <c r="G34" s="18">
        <f t="shared" si="7"/>
        <v>2098351.06</v>
      </c>
      <c r="H34" s="18">
        <f t="shared" si="7"/>
        <v>2348689.58</v>
      </c>
      <c r="I34" s="18">
        <f t="shared" si="7"/>
        <v>2459058.9599999995</v>
      </c>
      <c r="J34" s="18">
        <f t="shared" si="7"/>
        <v>1365376.34</v>
      </c>
      <c r="K34" s="18">
        <f t="shared" si="7"/>
        <v>1456875.6</v>
      </c>
      <c r="L34" s="18">
        <f t="shared" si="7"/>
        <v>1885981.97</v>
      </c>
      <c r="M34" s="18">
        <f t="shared" si="7"/>
        <v>2060509.72</v>
      </c>
      <c r="N34" s="18">
        <f t="shared" si="7"/>
        <v>2060509.72</v>
      </c>
    </row>
    <row r="35" spans="1:14" x14ac:dyDescent="0.2">
      <c r="A35" s="19" t="s">
        <v>154</v>
      </c>
      <c r="B35" s="20">
        <f t="shared" ref="B35:B40" si="8">SUM(C35:N35)</f>
        <v>6128769.4899999993</v>
      </c>
      <c r="C35" s="20">
        <v>0</v>
      </c>
      <c r="D35" s="20">
        <v>305438.94</v>
      </c>
      <c r="E35" s="20">
        <v>242570.8</v>
      </c>
      <c r="F35" s="20">
        <v>2748369</v>
      </c>
      <c r="G35" s="20">
        <v>206155.2</v>
      </c>
      <c r="H35" s="20">
        <v>466771.72</v>
      </c>
      <c r="I35" s="20">
        <v>217896.3</v>
      </c>
      <c r="J35" s="20">
        <v>64431.040000000001</v>
      </c>
      <c r="K35" s="20">
        <v>28837.599999999999</v>
      </c>
      <c r="L35" s="20">
        <v>548487.97</v>
      </c>
      <c r="M35" s="20">
        <v>649905.46</v>
      </c>
      <c r="N35" s="20">
        <v>649905.46</v>
      </c>
    </row>
    <row r="36" spans="1:14" x14ac:dyDescent="0.2">
      <c r="A36" s="21" t="s">
        <v>155</v>
      </c>
      <c r="B36" s="22">
        <f t="shared" si="8"/>
        <v>18800</v>
      </c>
      <c r="C36" s="22">
        <v>0</v>
      </c>
      <c r="D36" s="22">
        <v>1400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17400</v>
      </c>
      <c r="M36" s="22">
        <v>0</v>
      </c>
      <c r="N36" s="22">
        <v>0</v>
      </c>
    </row>
    <row r="37" spans="1:14" x14ac:dyDescent="0.2">
      <c r="A37" s="21" t="s">
        <v>156</v>
      </c>
      <c r="B37" s="22">
        <f t="shared" si="8"/>
        <v>15712299.16</v>
      </c>
      <c r="C37" s="22">
        <v>0</v>
      </c>
      <c r="D37" s="22">
        <v>0</v>
      </c>
      <c r="E37" s="22">
        <v>1184315.71</v>
      </c>
      <c r="F37" s="22">
        <v>1881917.87</v>
      </c>
      <c r="G37" s="22">
        <v>1881917.86</v>
      </c>
      <c r="H37" s="22">
        <v>1881917.86</v>
      </c>
      <c r="I37" s="22">
        <v>2229817.86</v>
      </c>
      <c r="J37" s="22">
        <v>1289760</v>
      </c>
      <c r="K37" s="22">
        <v>1428038</v>
      </c>
      <c r="L37" s="22">
        <v>1320094</v>
      </c>
      <c r="M37" s="22">
        <v>1307260</v>
      </c>
      <c r="N37" s="22">
        <v>1307260</v>
      </c>
    </row>
    <row r="38" spans="1:14" x14ac:dyDescent="0.2">
      <c r="A38" s="21" t="s">
        <v>157</v>
      </c>
      <c r="B38" s="22">
        <f t="shared" si="8"/>
        <v>11344.8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11344.8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x14ac:dyDescent="0.2">
      <c r="A39" s="21" t="s">
        <v>158</v>
      </c>
      <c r="B39" s="22">
        <f t="shared" si="8"/>
        <v>2178430</v>
      </c>
      <c r="C39" s="22">
        <v>0</v>
      </c>
      <c r="D39" s="22">
        <v>638112</v>
      </c>
      <c r="E39" s="22">
        <v>0</v>
      </c>
      <c r="F39" s="22">
        <v>1334000</v>
      </c>
      <c r="G39" s="22">
        <v>10278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98020</v>
      </c>
      <c r="N39" s="22">
        <v>98020</v>
      </c>
    </row>
    <row r="40" spans="1:14" x14ac:dyDescent="0.2">
      <c r="A40" s="21" t="s">
        <v>159</v>
      </c>
      <c r="B40" s="22">
        <f t="shared" si="8"/>
        <v>31431.78</v>
      </c>
      <c r="C40" s="22">
        <v>0</v>
      </c>
      <c r="D40" s="22">
        <v>0</v>
      </c>
      <c r="E40" s="22">
        <v>1749</v>
      </c>
      <c r="F40" s="22">
        <v>7848.96</v>
      </c>
      <c r="G40" s="22">
        <v>0</v>
      </c>
      <c r="H40" s="22">
        <v>0</v>
      </c>
      <c r="I40" s="22">
        <v>0</v>
      </c>
      <c r="J40" s="22">
        <v>11185.3</v>
      </c>
      <c r="K40" s="22">
        <v>0</v>
      </c>
      <c r="L40" s="22">
        <v>0</v>
      </c>
      <c r="M40" s="22">
        <v>5324.26</v>
      </c>
      <c r="N40" s="22">
        <v>5324.26</v>
      </c>
    </row>
    <row r="41" spans="1:14" x14ac:dyDescent="0.2">
      <c r="A41" s="17" t="s">
        <v>160</v>
      </c>
      <c r="B41" s="18">
        <f t="shared" ref="B41:N41" si="9">SUM(+B42)</f>
        <v>388566364.89000005</v>
      </c>
      <c r="C41" s="18">
        <f t="shared" si="9"/>
        <v>0</v>
      </c>
      <c r="D41" s="18">
        <f t="shared" si="9"/>
        <v>20043704.350000001</v>
      </c>
      <c r="E41" s="18">
        <f t="shared" si="9"/>
        <v>43249728.439999998</v>
      </c>
      <c r="F41" s="18">
        <f t="shared" si="9"/>
        <v>48979603.539999999</v>
      </c>
      <c r="G41" s="18">
        <f t="shared" si="9"/>
        <v>44277212.700000003</v>
      </c>
      <c r="H41" s="18">
        <f t="shared" si="9"/>
        <v>27767975.34</v>
      </c>
      <c r="I41" s="18">
        <f t="shared" si="9"/>
        <v>30239616.300000001</v>
      </c>
      <c r="J41" s="18">
        <f t="shared" si="9"/>
        <v>27982547.82</v>
      </c>
      <c r="K41" s="18">
        <f t="shared" si="9"/>
        <v>51368298.509999998</v>
      </c>
      <c r="L41" s="18">
        <f t="shared" si="9"/>
        <v>31672560.420000002</v>
      </c>
      <c r="M41" s="18">
        <f t="shared" si="9"/>
        <v>34383826.060000002</v>
      </c>
      <c r="N41" s="18">
        <f t="shared" si="9"/>
        <v>28601291.41</v>
      </c>
    </row>
    <row r="42" spans="1:14" x14ac:dyDescent="0.2">
      <c r="A42" s="19" t="s">
        <v>161</v>
      </c>
      <c r="B42" s="20">
        <f>SUM(C42:N42)</f>
        <v>388566364.89000005</v>
      </c>
      <c r="C42" s="20">
        <v>0</v>
      </c>
      <c r="D42" s="20">
        <v>20043704.350000001</v>
      </c>
      <c r="E42" s="20">
        <v>43249728.439999998</v>
      </c>
      <c r="F42" s="20">
        <v>48979603.539999999</v>
      </c>
      <c r="G42" s="20">
        <v>44277212.700000003</v>
      </c>
      <c r="H42" s="20">
        <v>27767975.34</v>
      </c>
      <c r="I42" s="20">
        <v>30239616.300000001</v>
      </c>
      <c r="J42" s="20">
        <v>27982547.82</v>
      </c>
      <c r="K42" s="20">
        <v>51368298.509999998</v>
      </c>
      <c r="L42" s="20">
        <v>31672560.420000002</v>
      </c>
      <c r="M42" s="20">
        <v>34383826.060000002</v>
      </c>
      <c r="N42" s="20">
        <v>28601291.41</v>
      </c>
    </row>
    <row r="43" spans="1:14" x14ac:dyDescent="0.2">
      <c r="A43" s="17" t="s">
        <v>162</v>
      </c>
      <c r="B43" s="18">
        <f t="shared" ref="B43:N43" si="10">SUM(+B44+B45)</f>
        <v>59686414.989999995</v>
      </c>
      <c r="C43" s="18">
        <f t="shared" si="10"/>
        <v>1432410.54</v>
      </c>
      <c r="D43" s="18">
        <f t="shared" si="10"/>
        <v>1476995.54</v>
      </c>
      <c r="E43" s="18">
        <f t="shared" si="10"/>
        <v>1290934.32</v>
      </c>
      <c r="F43" s="18">
        <f t="shared" si="10"/>
        <v>13963584.609999999</v>
      </c>
      <c r="G43" s="18">
        <f t="shared" si="10"/>
        <v>1380007.1</v>
      </c>
      <c r="H43" s="18">
        <f t="shared" si="10"/>
        <v>1424356.2</v>
      </c>
      <c r="I43" s="18">
        <f t="shared" si="10"/>
        <v>15537579.48</v>
      </c>
      <c r="J43" s="18">
        <f t="shared" si="10"/>
        <v>910923.87</v>
      </c>
      <c r="K43" s="18">
        <f t="shared" si="10"/>
        <v>825397.28</v>
      </c>
      <c r="L43" s="18">
        <f t="shared" si="10"/>
        <v>14301105.58</v>
      </c>
      <c r="M43" s="18">
        <f t="shared" si="10"/>
        <v>857146.34</v>
      </c>
      <c r="N43" s="18">
        <f t="shared" si="10"/>
        <v>6285974.1299999999</v>
      </c>
    </row>
    <row r="44" spans="1:14" x14ac:dyDescent="0.2">
      <c r="A44" s="19" t="s">
        <v>163</v>
      </c>
      <c r="B44" s="20">
        <f>SUM(C44:N44)</f>
        <v>43185828.350000001</v>
      </c>
      <c r="C44" s="20">
        <v>0</v>
      </c>
      <c r="D44" s="20">
        <v>0</v>
      </c>
      <c r="E44" s="20">
        <v>0</v>
      </c>
      <c r="F44" s="20">
        <v>12581999.359999999</v>
      </c>
      <c r="G44" s="20">
        <v>0</v>
      </c>
      <c r="H44" s="20">
        <v>0</v>
      </c>
      <c r="I44" s="20">
        <v>12703416.57</v>
      </c>
      <c r="J44" s="20">
        <v>0</v>
      </c>
      <c r="K44" s="20">
        <v>0</v>
      </c>
      <c r="L44" s="20">
        <v>12932502.32</v>
      </c>
      <c r="M44" s="20">
        <v>0</v>
      </c>
      <c r="N44" s="20">
        <v>4967910.0999999996</v>
      </c>
    </row>
    <row r="45" spans="1:14" x14ac:dyDescent="0.2">
      <c r="A45" s="21" t="s">
        <v>164</v>
      </c>
      <c r="B45" s="22">
        <f>SUM(C45:N45)</f>
        <v>16500586.639999997</v>
      </c>
      <c r="C45" s="22">
        <v>1432410.54</v>
      </c>
      <c r="D45" s="22">
        <v>1476995.54</v>
      </c>
      <c r="E45" s="22">
        <v>1290934.32</v>
      </c>
      <c r="F45" s="22">
        <v>1381585.25</v>
      </c>
      <c r="G45" s="22">
        <v>1380007.1</v>
      </c>
      <c r="H45" s="22">
        <v>1424356.2</v>
      </c>
      <c r="I45" s="22">
        <v>2834162.91</v>
      </c>
      <c r="J45" s="22">
        <v>910923.87</v>
      </c>
      <c r="K45" s="22">
        <v>825397.28</v>
      </c>
      <c r="L45" s="22">
        <v>1368603.26</v>
      </c>
      <c r="M45" s="22">
        <v>857146.34</v>
      </c>
      <c r="N45" s="22">
        <v>1318064.03</v>
      </c>
    </row>
    <row r="46" spans="1:14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2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2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2023-08-03T20:46:29Z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